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исполнение" sheetId="1" r:id="rId1"/>
    <sheet name="ДТ КТ" sheetId="2" r:id="rId2"/>
  </sheets>
  <calcPr calcId="124519"/>
</workbook>
</file>

<file path=xl/calcChain.xml><?xml version="1.0" encoding="utf-8"?>
<calcChain xmlns="http://schemas.openxmlformats.org/spreadsheetml/2006/main">
  <c r="I7" i="1"/>
  <c r="I6"/>
  <c r="I14"/>
  <c r="H14"/>
  <c r="I13"/>
  <c r="H13"/>
  <c r="G15"/>
  <c r="F15"/>
  <c r="D15"/>
  <c r="G14"/>
  <c r="F14"/>
  <c r="D14"/>
  <c r="G13"/>
  <c r="F13"/>
  <c r="D13"/>
  <c r="C11" l="1"/>
  <c r="H15"/>
  <c r="I15"/>
  <c r="H7"/>
  <c r="D4"/>
  <c r="H6"/>
  <c r="E4"/>
  <c r="H29" i="2"/>
  <c r="H5"/>
  <c r="H12"/>
  <c r="H34"/>
  <c r="H23"/>
  <c r="H19" s="1"/>
  <c r="H26"/>
  <c r="F20" i="1"/>
  <c r="F4"/>
  <c r="I11"/>
  <c r="C4"/>
  <c r="G4" l="1"/>
  <c r="H11"/>
  <c r="I4" l="1"/>
  <c r="H4"/>
</calcChain>
</file>

<file path=xl/sharedStrings.xml><?xml version="1.0" encoding="utf-8"?>
<sst xmlns="http://schemas.openxmlformats.org/spreadsheetml/2006/main" count="73" uniqueCount="45">
  <si>
    <t>№ п/п</t>
  </si>
  <si>
    <t>Наименование</t>
  </si>
  <si>
    <t>по соглашениям</t>
  </si>
  <si>
    <t>доведено предельного объема финансирования</t>
  </si>
  <si>
    <t>исполнено</t>
  </si>
  <si>
    <t>процент исполнения</t>
  </si>
  <si>
    <t>Бюджетная деятельность</t>
  </si>
  <si>
    <t>Субсидии на выполнение муниципального задания</t>
  </si>
  <si>
    <t>в том числе:</t>
  </si>
  <si>
    <t>Местный бюджет</t>
  </si>
  <si>
    <t>Областной бюджет</t>
  </si>
  <si>
    <t>Внебюджетная деятельность</t>
  </si>
  <si>
    <t>Приносящий доход деятельность (собственные доходы учреждения)</t>
  </si>
  <si>
    <t>доходы</t>
  </si>
  <si>
    <t>Доходы (в рублях):</t>
  </si>
  <si>
    <t>Возмещение расходов за коммунальные услуги</t>
  </si>
  <si>
    <t>Арендная плата</t>
  </si>
  <si>
    <t>Оказания платных услуг:</t>
  </si>
  <si>
    <t>Школа будущего первоклассника</t>
  </si>
  <si>
    <t xml:space="preserve">Макрорегиональный филиал «Урал» ОАО «Ростелеком» </t>
  </si>
  <si>
    <t xml:space="preserve">ОАО «Энергосбыт Плюс» </t>
  </si>
  <si>
    <t>По бюджетной деятельности</t>
  </si>
  <si>
    <t>По внебюджетной деятельности</t>
  </si>
  <si>
    <t>Летняя оздоровительная компания</t>
  </si>
  <si>
    <t>Субсидии на иные цели</t>
  </si>
  <si>
    <t>Благотворительные пожертвования</t>
  </si>
  <si>
    <t>Отдел по управлению имуществом администрации МГО (возмещение ком. услуг)</t>
  </si>
  <si>
    <t>АО "РЦ Урала"</t>
  </si>
  <si>
    <t>ООО "АВТ ПЛЮС"</t>
  </si>
  <si>
    <t>ПАО "Ростелеком"</t>
  </si>
  <si>
    <t>Администрация Малышевского городского округа (возмещение ком. услуг ВУС)</t>
  </si>
  <si>
    <t>АНО ДПО "ПРОФСТАНДАРТ"</t>
  </si>
  <si>
    <t>ООО "Эйдос Тур"</t>
  </si>
  <si>
    <t>Данные о дебиторской и кредиторской задолженности на 01.01.2022</t>
  </si>
  <si>
    <t>Дебиторская задолженность на 01.01.2022 составляет:</t>
  </si>
  <si>
    <t>Кредиторская задолженность на 01.01.2022 составляет:</t>
  </si>
  <si>
    <t>ООО "Комбинат общественного питания" (возмещение ком. услуг, аренда)</t>
  </si>
  <si>
    <t>Гибалкин Кирилл Валерьевич</t>
  </si>
  <si>
    <t>Отдел образования администрации МГО</t>
  </si>
  <si>
    <t>По иным целям</t>
  </si>
  <si>
    <t>Остаток средств на лицевом счете на 01.01.2021 год</t>
  </si>
  <si>
    <t>Остаток средств на лицевых счетах на 01.01.2022 г. (гр.3+гр.5-гр.6)</t>
  </si>
  <si>
    <t>Возврат из Фонда социального страхования</t>
  </si>
  <si>
    <t>Федеральный бюджет</t>
  </si>
  <si>
    <t>Сдача макулатуры, лома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</si>
</sst>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Liberation Serif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3" fontId="4" fillId="0" borderId="0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4" fontId="0" fillId="0" borderId="0" xfId="0" applyNumberFormat="1"/>
    <xf numFmtId="3" fontId="4" fillId="0" borderId="1" xfId="0" applyNumberFormat="1" applyFont="1" applyBorder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topLeftCell="A10" zoomScale="90" zoomScaleNormal="90" workbookViewId="0">
      <selection activeCell="K10" sqref="K10"/>
    </sheetView>
  </sheetViews>
  <sheetFormatPr defaultRowHeight="14.4"/>
  <cols>
    <col min="2" max="2" width="29.21875" customWidth="1"/>
    <col min="3" max="3" width="18.33203125" customWidth="1"/>
    <col min="4" max="4" width="14.21875" customWidth="1"/>
    <col min="5" max="5" width="13.21875" customWidth="1"/>
    <col min="6" max="6" width="18.33203125" customWidth="1"/>
    <col min="7" max="7" width="15.77734375" customWidth="1"/>
    <col min="8" max="8" width="19" customWidth="1"/>
    <col min="9" max="9" width="11.6640625" customWidth="1"/>
  </cols>
  <sheetData>
    <row r="1" spans="1:15" ht="31.8" customHeight="1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"/>
      <c r="K1" s="4"/>
      <c r="L1" s="4"/>
      <c r="M1" s="4"/>
      <c r="N1" s="4"/>
      <c r="O1" s="4"/>
    </row>
    <row r="2" spans="1:15" s="9" customFormat="1" ht="62.4">
      <c r="A2" s="13" t="s">
        <v>0</v>
      </c>
      <c r="B2" s="13" t="s">
        <v>1</v>
      </c>
      <c r="C2" s="13" t="s">
        <v>40</v>
      </c>
      <c r="D2" s="13" t="s">
        <v>2</v>
      </c>
      <c r="E2" s="13" t="s">
        <v>42</v>
      </c>
      <c r="F2" s="13" t="s">
        <v>3</v>
      </c>
      <c r="G2" s="13" t="s">
        <v>4</v>
      </c>
      <c r="H2" s="13" t="s">
        <v>41</v>
      </c>
      <c r="I2" s="13" t="s">
        <v>5</v>
      </c>
      <c r="J2" s="7"/>
      <c r="K2" s="7"/>
      <c r="L2" s="7"/>
      <c r="M2" s="7"/>
      <c r="N2" s="8"/>
      <c r="O2" s="8"/>
    </row>
    <row r="3" spans="1:15" s="2" customFormat="1" ht="15.6">
      <c r="A3" s="14">
        <v>1</v>
      </c>
      <c r="B3" s="14">
        <v>2</v>
      </c>
      <c r="C3" s="14">
        <v>3</v>
      </c>
      <c r="D3" s="14">
        <v>4</v>
      </c>
      <c r="E3" s="14"/>
      <c r="F3" s="14">
        <v>5</v>
      </c>
      <c r="G3" s="14">
        <v>6</v>
      </c>
      <c r="H3" s="14">
        <v>7</v>
      </c>
      <c r="I3" s="14">
        <v>8</v>
      </c>
      <c r="J3" s="10"/>
      <c r="K3" s="5"/>
      <c r="L3" s="5"/>
      <c r="M3" s="5"/>
      <c r="N3" s="5"/>
      <c r="O3" s="5"/>
    </row>
    <row r="4" spans="1:15" ht="36" customHeight="1">
      <c r="A4" s="15">
        <v>1</v>
      </c>
      <c r="B4" s="44" t="s">
        <v>7</v>
      </c>
      <c r="C4" s="17">
        <f>C6+C7</f>
        <v>472330.14</v>
      </c>
      <c r="D4" s="17">
        <f t="shared" ref="D4:H4" si="0">D6+D7</f>
        <v>35864997.640000001</v>
      </c>
      <c r="E4" s="17">
        <f t="shared" si="0"/>
        <v>193939.49000000002</v>
      </c>
      <c r="F4" s="17">
        <f t="shared" si="0"/>
        <v>35488997.640000001</v>
      </c>
      <c r="G4" s="17">
        <f t="shared" si="0"/>
        <v>36102683.32</v>
      </c>
      <c r="H4" s="17">
        <f t="shared" si="0"/>
        <v>52583.949999999255</v>
      </c>
      <c r="I4" s="18">
        <f>(I6+I7)/2</f>
        <v>99.896588767002427</v>
      </c>
      <c r="J4" s="12"/>
      <c r="K4" s="4"/>
      <c r="L4" s="4"/>
      <c r="M4" s="4"/>
      <c r="N4" s="4"/>
      <c r="O4" s="4"/>
    </row>
    <row r="5" spans="1:15" ht="15.6">
      <c r="A5" s="19"/>
      <c r="B5" s="20" t="s">
        <v>8</v>
      </c>
      <c r="C5" s="21"/>
      <c r="D5" s="21"/>
      <c r="E5" s="21"/>
      <c r="F5" s="21"/>
      <c r="G5" s="21"/>
      <c r="H5" s="21"/>
      <c r="I5" s="22"/>
      <c r="J5" s="12"/>
      <c r="K5" s="4"/>
      <c r="L5" s="4"/>
      <c r="M5" s="4"/>
      <c r="N5" s="4"/>
      <c r="O5" s="4"/>
    </row>
    <row r="6" spans="1:15" ht="15.6">
      <c r="A6" s="19"/>
      <c r="B6" s="20" t="s">
        <v>9</v>
      </c>
      <c r="C6" s="21">
        <v>295091.21000000002</v>
      </c>
      <c r="D6" s="21">
        <v>9911500</v>
      </c>
      <c r="E6" s="21">
        <v>7773.54</v>
      </c>
      <c r="F6" s="21">
        <v>9535500</v>
      </c>
      <c r="G6" s="21">
        <v>9837263.0199999996</v>
      </c>
      <c r="H6" s="21">
        <f>C6+F6+E6-G6</f>
        <v>1101.730000000447</v>
      </c>
      <c r="I6" s="22">
        <f>G6/(F6+C6+E6)*100</f>
        <v>99.988801695932239</v>
      </c>
      <c r="J6" s="12"/>
      <c r="K6" s="4"/>
      <c r="L6" s="4"/>
      <c r="M6" s="4"/>
      <c r="N6" s="4"/>
      <c r="O6" s="4"/>
    </row>
    <row r="7" spans="1:15" ht="15.6">
      <c r="A7" s="19"/>
      <c r="B7" s="20" t="s">
        <v>10</v>
      </c>
      <c r="C7" s="21">
        <v>177238.93</v>
      </c>
      <c r="D7" s="21">
        <v>25953497.640000001</v>
      </c>
      <c r="E7" s="21">
        <v>186165.95</v>
      </c>
      <c r="F7" s="21">
        <v>25953497.640000001</v>
      </c>
      <c r="G7" s="21">
        <v>26265420.300000001</v>
      </c>
      <c r="H7" s="21">
        <f>C7+F7+E7-G7</f>
        <v>51482.219999998808</v>
      </c>
      <c r="I7" s="22">
        <f>G7/(F7+C7+E7)*100</f>
        <v>99.804375838072616</v>
      </c>
      <c r="J7" s="12"/>
      <c r="K7" s="4"/>
      <c r="L7" s="4"/>
      <c r="M7" s="4"/>
      <c r="N7" s="4"/>
      <c r="O7" s="4"/>
    </row>
    <row r="8" spans="1:15" ht="15.6">
      <c r="A8" s="4"/>
      <c r="B8" s="6"/>
      <c r="C8" s="11"/>
      <c r="D8" s="11"/>
      <c r="E8" s="11"/>
      <c r="F8" s="11"/>
      <c r="G8" s="11"/>
      <c r="H8" s="11"/>
      <c r="I8" s="12"/>
      <c r="J8" s="12"/>
      <c r="K8" s="4"/>
      <c r="L8" s="4"/>
      <c r="M8" s="4"/>
      <c r="N8" s="4"/>
      <c r="O8" s="4"/>
    </row>
    <row r="9" spans="1:15" ht="62.4">
      <c r="A9" s="13" t="s">
        <v>0</v>
      </c>
      <c r="B9" s="13" t="s">
        <v>1</v>
      </c>
      <c r="C9" s="13" t="s">
        <v>40</v>
      </c>
      <c r="D9" s="13" t="s">
        <v>2</v>
      </c>
      <c r="E9" s="13"/>
      <c r="F9" s="13" t="s">
        <v>3</v>
      </c>
      <c r="G9" s="13" t="s">
        <v>4</v>
      </c>
      <c r="H9" s="13" t="s">
        <v>41</v>
      </c>
      <c r="I9" s="13" t="s">
        <v>5</v>
      </c>
      <c r="J9" s="12"/>
      <c r="K9" s="4"/>
      <c r="L9" s="4"/>
      <c r="M9" s="4"/>
      <c r="N9" s="4"/>
      <c r="O9" s="4"/>
    </row>
    <row r="10" spans="1:15" ht="15.6">
      <c r="A10" s="14">
        <v>1</v>
      </c>
      <c r="B10" s="14">
        <v>2</v>
      </c>
      <c r="C10" s="14">
        <v>3</v>
      </c>
      <c r="D10" s="14">
        <v>4</v>
      </c>
      <c r="E10" s="14"/>
      <c r="F10" s="14">
        <v>5</v>
      </c>
      <c r="G10" s="14">
        <v>6</v>
      </c>
      <c r="H10" s="14">
        <v>7</v>
      </c>
      <c r="I10" s="14">
        <v>8</v>
      </c>
      <c r="J10" s="12"/>
      <c r="K10" s="4"/>
      <c r="L10" s="4"/>
      <c r="M10" s="4"/>
      <c r="N10" s="4"/>
      <c r="O10" s="4"/>
    </row>
    <row r="11" spans="1:15" ht="20.399999999999999" customHeight="1">
      <c r="A11" s="15">
        <v>1</v>
      </c>
      <c r="B11" s="44" t="s">
        <v>24</v>
      </c>
      <c r="C11" s="17">
        <f>C15</f>
        <v>0</v>
      </c>
      <c r="D11" s="17">
        <v>5136150.25</v>
      </c>
      <c r="E11" s="17"/>
      <c r="F11" s="17">
        <v>4308248.41</v>
      </c>
      <c r="G11" s="17">
        <v>4308248.41</v>
      </c>
      <c r="H11" s="17">
        <f>H15</f>
        <v>0</v>
      </c>
      <c r="I11" s="34">
        <f>G11/(F11+C11)*100</f>
        <v>100</v>
      </c>
      <c r="J11" s="12"/>
      <c r="K11" s="4"/>
      <c r="L11" s="4"/>
      <c r="M11" s="4"/>
      <c r="N11" s="4"/>
      <c r="O11" s="4"/>
    </row>
    <row r="12" spans="1:15" ht="15.6">
      <c r="A12" s="19"/>
      <c r="B12" s="20" t="s">
        <v>8</v>
      </c>
      <c r="C12" s="21"/>
      <c r="D12" s="21"/>
      <c r="E12" s="21"/>
      <c r="F12" s="21"/>
      <c r="G12" s="21"/>
      <c r="H12" s="21"/>
      <c r="I12" s="22"/>
      <c r="J12" s="12"/>
      <c r="K12" s="4"/>
      <c r="L12" s="4"/>
      <c r="M12" s="4"/>
      <c r="N12" s="4"/>
      <c r="O12" s="4"/>
    </row>
    <row r="13" spans="1:15" ht="15.6">
      <c r="A13" s="19"/>
      <c r="B13" s="20" t="s">
        <v>9</v>
      </c>
      <c r="C13" s="21"/>
      <c r="D13" s="21">
        <f>490251+13697.5+203200+33174.8</f>
        <v>740323.3</v>
      </c>
      <c r="E13" s="21"/>
      <c r="F13" s="21">
        <f>490251+13697.5+203200+33174.8</f>
        <v>740323.3</v>
      </c>
      <c r="G13" s="21">
        <f>490251+13697.5+203200+33174.8</f>
        <v>740323.3</v>
      </c>
      <c r="H13" s="21">
        <f t="shared" ref="H13:H14" si="1">C13+F13-G13</f>
        <v>0</v>
      </c>
      <c r="I13" s="22">
        <f t="shared" ref="I13:I14" si="2">G13/(F13+C13)*100</f>
        <v>100</v>
      </c>
      <c r="J13" s="12"/>
      <c r="K13" s="4"/>
      <c r="L13" s="4"/>
      <c r="M13" s="4"/>
      <c r="N13" s="4"/>
      <c r="O13" s="4"/>
    </row>
    <row r="14" spans="1:15" ht="15.6">
      <c r="A14" s="19"/>
      <c r="B14" s="20" t="s">
        <v>10</v>
      </c>
      <c r="C14" s="21"/>
      <c r="D14" s="21">
        <f>1405307+240904.8</f>
        <v>1646211.8</v>
      </c>
      <c r="E14" s="21"/>
      <c r="F14" s="21">
        <f>1100557.25+240904.8</f>
        <v>1341462.05</v>
      </c>
      <c r="G14" s="21">
        <f>1100557.25+240904.8</f>
        <v>1341462.05</v>
      </c>
      <c r="H14" s="21">
        <f t="shared" si="1"/>
        <v>0</v>
      </c>
      <c r="I14" s="22">
        <f t="shared" si="2"/>
        <v>100</v>
      </c>
      <c r="J14" s="12"/>
      <c r="K14" s="4"/>
      <c r="L14" s="4"/>
      <c r="M14" s="4"/>
      <c r="N14" s="4"/>
      <c r="O14" s="4"/>
    </row>
    <row r="15" spans="1:15" ht="15.6">
      <c r="A15" s="19"/>
      <c r="B15" s="20" t="s">
        <v>43</v>
      </c>
      <c r="C15" s="21"/>
      <c r="D15" s="21">
        <f>1706920+1042695.15</f>
        <v>2749615.15</v>
      </c>
      <c r="E15" s="21"/>
      <c r="F15" s="21">
        <f>880146.75+1346316.31</f>
        <v>2226463.06</v>
      </c>
      <c r="G15" s="21">
        <f>1346316.31+880146.75</f>
        <v>2226463.06</v>
      </c>
      <c r="H15" s="21">
        <f>C15+F15-G15</f>
        <v>0</v>
      </c>
      <c r="I15" s="22">
        <f>G15/(F15+C15)*100</f>
        <v>100</v>
      </c>
      <c r="J15" s="12"/>
      <c r="K15" s="4"/>
      <c r="L15" s="4"/>
      <c r="M15" s="4"/>
      <c r="N15" s="4"/>
      <c r="O15" s="4"/>
    </row>
    <row r="16" spans="1:15" ht="7.8" customHeight="1">
      <c r="A16" s="4"/>
      <c r="B16" s="6"/>
      <c r="C16" s="11"/>
      <c r="D16" s="11"/>
      <c r="E16" s="11"/>
      <c r="F16" s="11"/>
      <c r="G16" s="11"/>
      <c r="H16" s="11"/>
      <c r="I16" s="12"/>
      <c r="J16" s="12"/>
      <c r="K16" s="4"/>
      <c r="L16" s="4"/>
      <c r="M16" s="4"/>
      <c r="N16" s="4"/>
      <c r="O16" s="4"/>
    </row>
    <row r="17" spans="1:15" ht="28.2" customHeight="1">
      <c r="A17" s="45" t="s">
        <v>11</v>
      </c>
      <c r="B17" s="45"/>
      <c r="C17" s="45"/>
      <c r="D17" s="45"/>
      <c r="E17" s="45"/>
      <c r="F17" s="45"/>
      <c r="G17" s="45"/>
      <c r="H17" s="45"/>
      <c r="I17" s="12"/>
      <c r="J17" s="12"/>
      <c r="K17" s="4"/>
      <c r="L17" s="4"/>
      <c r="M17" s="4"/>
      <c r="N17" s="4"/>
      <c r="O17" s="4"/>
    </row>
    <row r="18" spans="1:15" ht="78">
      <c r="A18" s="13" t="s">
        <v>0</v>
      </c>
      <c r="B18" s="13" t="s">
        <v>1</v>
      </c>
      <c r="C18" s="13" t="s">
        <v>40</v>
      </c>
      <c r="D18" s="13" t="s">
        <v>13</v>
      </c>
      <c r="E18" s="13" t="s">
        <v>4</v>
      </c>
      <c r="F18" s="13" t="s">
        <v>41</v>
      </c>
      <c r="H18" s="23"/>
      <c r="I18" s="24"/>
      <c r="J18" s="4"/>
      <c r="K18" s="4"/>
      <c r="L18" s="4"/>
      <c r="M18" s="4"/>
      <c r="N18" s="4"/>
      <c r="O18" s="4"/>
    </row>
    <row r="19" spans="1:15" ht="15.6">
      <c r="A19" s="14">
        <v>1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H19" s="25"/>
      <c r="I19" s="24"/>
      <c r="J19" s="4"/>
      <c r="K19" s="4"/>
      <c r="L19" s="4"/>
      <c r="M19" s="4"/>
      <c r="N19" s="4"/>
      <c r="O19" s="4"/>
    </row>
    <row r="20" spans="1:15" ht="48" customHeight="1">
      <c r="A20" s="15">
        <v>1</v>
      </c>
      <c r="B20" s="16" t="s">
        <v>12</v>
      </c>
      <c r="C20" s="17">
        <v>58003.17</v>
      </c>
      <c r="D20" s="17">
        <v>592931.46</v>
      </c>
      <c r="E20" s="17">
        <v>604974.48</v>
      </c>
      <c r="F20" s="17">
        <f>C20+D20-E20</f>
        <v>45960.150000000023</v>
      </c>
      <c r="H20" s="26"/>
      <c r="I20" s="24"/>
    </row>
    <row r="21" spans="1:15">
      <c r="A21" s="3" t="s">
        <v>14</v>
      </c>
      <c r="B21" s="3"/>
      <c r="C21" s="3"/>
      <c r="D21" s="27"/>
      <c r="E21" s="27"/>
    </row>
    <row r="22" spans="1:15">
      <c r="A22" s="3" t="s">
        <v>15</v>
      </c>
      <c r="B22" s="3"/>
      <c r="C22" s="3"/>
      <c r="D22" s="27">
        <v>290777.81</v>
      </c>
      <c r="E22" s="27"/>
    </row>
    <row r="23" spans="1:15">
      <c r="A23" s="3" t="s">
        <v>16</v>
      </c>
      <c r="B23" s="3"/>
      <c r="C23" s="3"/>
      <c r="D23" s="27">
        <v>156971.25</v>
      </c>
      <c r="E23" s="27"/>
    </row>
    <row r="24" spans="1:15">
      <c r="A24" s="3" t="s">
        <v>17</v>
      </c>
      <c r="B24" s="3"/>
      <c r="C24" s="3"/>
      <c r="D24" s="27"/>
      <c r="E24" s="27"/>
    </row>
    <row r="25" spans="1:15" hidden="1">
      <c r="A25" s="3" t="s">
        <v>18</v>
      </c>
      <c r="B25" s="3"/>
      <c r="C25" s="3"/>
      <c r="D25" s="27"/>
      <c r="E25" s="27"/>
    </row>
    <row r="26" spans="1:15">
      <c r="A26" s="3" t="s">
        <v>23</v>
      </c>
      <c r="B26" s="3"/>
      <c r="C26" s="3"/>
      <c r="D26" s="27">
        <v>99320.4</v>
      </c>
      <c r="E26" s="27"/>
    </row>
    <row r="27" spans="1:15">
      <c r="A27" s="32" t="s">
        <v>25</v>
      </c>
      <c r="D27" s="27">
        <v>31210</v>
      </c>
      <c r="E27" s="27"/>
    </row>
    <row r="28" spans="1:15">
      <c r="A28" s="35" t="s">
        <v>44</v>
      </c>
      <c r="B28" s="35"/>
      <c r="D28" s="27">
        <v>14652</v>
      </c>
      <c r="E28" s="27"/>
    </row>
  </sheetData>
  <mergeCells count="3">
    <mergeCell ref="A28:B28"/>
    <mergeCell ref="A1:I1"/>
    <mergeCell ref="A17:H17"/>
  </mergeCells>
  <pageMargins left="0.23" right="0.19685039370078741" top="0.19685039370078741" bottom="0.15748031496062992" header="0.11811023622047245" footer="0.15748031496062992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40"/>
  <sheetViews>
    <sheetView topLeftCell="A22" workbookViewId="0">
      <selection activeCell="B48" sqref="B47:B48"/>
    </sheetView>
  </sheetViews>
  <sheetFormatPr defaultRowHeight="14.4"/>
  <cols>
    <col min="1" max="6" width="8.88671875" style="1"/>
    <col min="7" max="7" width="17.5546875" style="1" customWidth="1"/>
    <col min="8" max="8" width="14.44140625" customWidth="1"/>
    <col min="10" max="10" width="12.6640625" customWidth="1"/>
  </cols>
  <sheetData>
    <row r="2" spans="1:9" ht="15.6">
      <c r="A2" s="40" t="s">
        <v>33</v>
      </c>
      <c r="B2" s="40"/>
      <c r="C2" s="40"/>
      <c r="D2" s="40"/>
      <c r="E2" s="40"/>
      <c r="F2" s="40"/>
      <c r="G2" s="40"/>
      <c r="H2" s="4"/>
    </row>
    <row r="3" spans="1:9" ht="15.6">
      <c r="A3" s="6"/>
      <c r="B3" s="6"/>
      <c r="C3" s="6"/>
      <c r="D3" s="6"/>
      <c r="E3" s="6"/>
      <c r="F3" s="6"/>
      <c r="G3" s="6"/>
      <c r="H3" s="4"/>
      <c r="I3" s="28"/>
    </row>
    <row r="4" spans="1:9" ht="16.2" customHeight="1">
      <c r="A4" s="39" t="s">
        <v>21</v>
      </c>
      <c r="B4" s="39"/>
      <c r="C4" s="39"/>
      <c r="D4" s="39"/>
      <c r="E4" s="39"/>
      <c r="F4" s="39"/>
      <c r="G4" s="39"/>
      <c r="H4" s="4"/>
    </row>
    <row r="5" spans="1:9" ht="14.4" customHeight="1">
      <c r="A5" s="36" t="s">
        <v>34</v>
      </c>
      <c r="B5" s="36"/>
      <c r="C5" s="36"/>
      <c r="D5" s="36"/>
      <c r="E5" s="36"/>
      <c r="F5" s="36"/>
      <c r="G5" s="36"/>
      <c r="H5" s="10">
        <f>H7+H9+H10+H8</f>
        <v>383378.5</v>
      </c>
    </row>
    <row r="6" spans="1:9" ht="15.6">
      <c r="A6" s="37" t="s">
        <v>8</v>
      </c>
      <c r="B6" s="37"/>
      <c r="C6" s="37"/>
      <c r="D6" s="37"/>
      <c r="E6" s="37"/>
      <c r="F6" s="37"/>
      <c r="G6" s="37"/>
      <c r="H6" s="12"/>
    </row>
    <row r="7" spans="1:9" ht="15.6" hidden="1">
      <c r="A7" s="38" t="s">
        <v>29</v>
      </c>
      <c r="B7" s="38"/>
      <c r="C7" s="38"/>
      <c r="D7" s="38"/>
      <c r="E7" s="38"/>
      <c r="F7" s="31"/>
      <c r="G7" s="31"/>
      <c r="H7" s="12"/>
    </row>
    <row r="8" spans="1:9" ht="15.6">
      <c r="A8" s="38" t="s">
        <v>20</v>
      </c>
      <c r="B8" s="38"/>
      <c r="C8" s="38"/>
      <c r="D8" s="38"/>
      <c r="E8" s="38"/>
      <c r="F8" s="38"/>
      <c r="G8" s="38"/>
      <c r="H8" s="12">
        <v>7378.5</v>
      </c>
    </row>
    <row r="9" spans="1:9" ht="15.6">
      <c r="A9" s="38" t="s">
        <v>38</v>
      </c>
      <c r="B9" s="38"/>
      <c r="C9" s="38"/>
      <c r="D9" s="38"/>
      <c r="E9" s="38"/>
      <c r="F9" s="38"/>
      <c r="G9" s="38"/>
      <c r="H9" s="12">
        <v>376000</v>
      </c>
    </row>
    <row r="10" spans="1:9" ht="15.6" hidden="1">
      <c r="A10" s="38" t="s">
        <v>31</v>
      </c>
      <c r="B10" s="38"/>
      <c r="C10" s="38"/>
      <c r="D10" s="38"/>
      <c r="E10" s="38"/>
      <c r="F10" s="38"/>
      <c r="G10" s="38"/>
      <c r="H10" s="12"/>
    </row>
    <row r="11" spans="1:9" ht="15.6">
      <c r="A11" s="38"/>
      <c r="B11" s="38"/>
      <c r="C11" s="38"/>
      <c r="D11" s="38"/>
      <c r="E11" s="38"/>
      <c r="F11" s="38"/>
      <c r="G11" s="38"/>
      <c r="H11" s="12"/>
    </row>
    <row r="12" spans="1:9" ht="15.6">
      <c r="A12" s="41" t="s">
        <v>35</v>
      </c>
      <c r="B12" s="41"/>
      <c r="C12" s="41"/>
      <c r="D12" s="41"/>
      <c r="E12" s="41"/>
      <c r="F12" s="41"/>
      <c r="G12" s="41"/>
      <c r="H12" s="10">
        <f>H13+H14+H15+H16</f>
        <v>185015.66</v>
      </c>
    </row>
    <row r="13" spans="1:9" ht="15.6">
      <c r="A13" s="38" t="s">
        <v>19</v>
      </c>
      <c r="B13" s="38"/>
      <c r="C13" s="38"/>
      <c r="D13" s="38"/>
      <c r="E13" s="38"/>
      <c r="F13" s="38"/>
      <c r="G13" s="38"/>
      <c r="H13" s="12">
        <v>1665.61</v>
      </c>
    </row>
    <row r="14" spans="1:9" ht="15.6" hidden="1">
      <c r="A14" s="38" t="s">
        <v>20</v>
      </c>
      <c r="B14" s="38"/>
      <c r="C14" s="38"/>
      <c r="D14" s="38"/>
      <c r="E14" s="38"/>
      <c r="F14" s="38"/>
      <c r="G14" s="38"/>
      <c r="H14" s="12"/>
    </row>
    <row r="15" spans="1:9" ht="16.2" customHeight="1">
      <c r="A15" s="38" t="s">
        <v>27</v>
      </c>
      <c r="B15" s="38"/>
      <c r="C15" s="38"/>
      <c r="D15" s="38"/>
      <c r="E15" s="38"/>
      <c r="F15" s="38"/>
      <c r="G15" s="38"/>
      <c r="H15" s="12">
        <v>181426.07</v>
      </c>
    </row>
    <row r="16" spans="1:9" ht="18" customHeight="1">
      <c r="A16" s="38" t="s">
        <v>28</v>
      </c>
      <c r="B16" s="38"/>
      <c r="C16" s="38"/>
      <c r="D16" s="38"/>
      <c r="E16" s="38"/>
      <c r="F16" s="38"/>
      <c r="G16" s="30"/>
      <c r="H16" s="12">
        <v>1923.98</v>
      </c>
    </row>
    <row r="17" spans="1:10" ht="15.6">
      <c r="A17" s="30"/>
      <c r="B17" s="30"/>
      <c r="C17" s="30"/>
      <c r="D17" s="30"/>
      <c r="E17" s="30"/>
      <c r="F17" s="30"/>
      <c r="G17" s="30"/>
      <c r="H17" s="12"/>
    </row>
    <row r="18" spans="1:10" ht="15.6">
      <c r="A18" s="42" t="s">
        <v>22</v>
      </c>
      <c r="B18" s="42"/>
      <c r="C18" s="42"/>
      <c r="D18" s="42"/>
      <c r="E18" s="42"/>
      <c r="F18" s="42"/>
      <c r="G18" s="42"/>
      <c r="H18" s="12"/>
    </row>
    <row r="19" spans="1:10" ht="17.399999999999999" customHeight="1">
      <c r="A19" s="36" t="s">
        <v>34</v>
      </c>
      <c r="B19" s="36"/>
      <c r="C19" s="36"/>
      <c r="D19" s="36"/>
      <c r="E19" s="36"/>
      <c r="F19" s="36"/>
      <c r="G19" s="36"/>
      <c r="H19" s="10">
        <f>H22+H23+H21+H24+H25</f>
        <v>156023.93</v>
      </c>
      <c r="J19" s="33"/>
    </row>
    <row r="20" spans="1:10" ht="15.6">
      <c r="A20" s="38" t="s">
        <v>8</v>
      </c>
      <c r="B20" s="38"/>
      <c r="C20" s="38"/>
      <c r="D20" s="38"/>
      <c r="E20" s="38"/>
      <c r="F20" s="38"/>
      <c r="G20" s="38"/>
      <c r="H20" s="12"/>
    </row>
    <row r="21" spans="1:10" ht="33.6" customHeight="1">
      <c r="A21" s="38" t="s">
        <v>30</v>
      </c>
      <c r="B21" s="38"/>
      <c r="C21" s="38"/>
      <c r="D21" s="38"/>
      <c r="E21" s="38"/>
      <c r="F21" s="38"/>
      <c r="G21" s="38"/>
      <c r="H21" s="12">
        <v>1285.2</v>
      </c>
    </row>
    <row r="22" spans="1:10" ht="31.2" customHeight="1">
      <c r="A22" s="38" t="s">
        <v>26</v>
      </c>
      <c r="B22" s="38"/>
      <c r="C22" s="38"/>
      <c r="D22" s="38"/>
      <c r="E22" s="38"/>
      <c r="F22" s="38"/>
      <c r="G22" s="38"/>
      <c r="H22" s="12">
        <v>4421.7</v>
      </c>
      <c r="J22" s="33"/>
    </row>
    <row r="23" spans="1:10" ht="15.6" customHeight="1">
      <c r="A23" s="38" t="s">
        <v>36</v>
      </c>
      <c r="B23" s="38"/>
      <c r="C23" s="38"/>
      <c r="D23" s="38"/>
      <c r="E23" s="38"/>
      <c r="F23" s="38"/>
      <c r="G23" s="38"/>
      <c r="H23" s="12">
        <f>9356.25+56030.78</f>
        <v>65387.03</v>
      </c>
      <c r="J23" s="33"/>
    </row>
    <row r="24" spans="1:10" ht="15.6" customHeight="1">
      <c r="A24" s="38" t="s">
        <v>32</v>
      </c>
      <c r="B24" s="38"/>
      <c r="C24" s="38"/>
      <c r="D24" s="38"/>
      <c r="E24" s="38"/>
      <c r="F24" s="38"/>
      <c r="G24" s="38"/>
      <c r="H24" s="12">
        <v>62320</v>
      </c>
      <c r="J24" s="33"/>
    </row>
    <row r="25" spans="1:10" ht="15.6" customHeight="1">
      <c r="A25" s="38" t="s">
        <v>37</v>
      </c>
      <c r="B25" s="38"/>
      <c r="C25" s="38"/>
      <c r="D25" s="38"/>
      <c r="E25" s="38"/>
      <c r="F25" s="38"/>
      <c r="G25" s="38"/>
      <c r="H25" s="12">
        <v>22610</v>
      </c>
      <c r="J25" s="33"/>
    </row>
    <row r="26" spans="1:10" ht="16.2" customHeight="1">
      <c r="A26" s="41" t="s">
        <v>35</v>
      </c>
      <c r="B26" s="41"/>
      <c r="C26" s="41"/>
      <c r="D26" s="41"/>
      <c r="E26" s="41"/>
      <c r="F26" s="41"/>
      <c r="G26" s="41"/>
      <c r="H26" s="10">
        <f>H28+H29+H30</f>
        <v>11953.279999999999</v>
      </c>
      <c r="J26" s="33"/>
    </row>
    <row r="27" spans="1:10" ht="16.2" customHeight="1">
      <c r="A27" s="38" t="s">
        <v>8</v>
      </c>
      <c r="B27" s="38"/>
      <c r="C27" s="38"/>
      <c r="D27" s="38"/>
      <c r="E27" s="38"/>
      <c r="F27" s="38"/>
      <c r="G27" s="38"/>
      <c r="H27" s="4"/>
    </row>
    <row r="28" spans="1:10" ht="15.6">
      <c r="A28" s="38" t="s">
        <v>20</v>
      </c>
      <c r="B28" s="38"/>
      <c r="C28" s="38"/>
      <c r="D28" s="38"/>
      <c r="E28" s="38"/>
      <c r="F28" s="38"/>
      <c r="G28" s="38"/>
      <c r="H28" s="12">
        <v>1310.3800000000001</v>
      </c>
    </row>
    <row r="29" spans="1:10" ht="15.6">
      <c r="A29" s="38" t="s">
        <v>27</v>
      </c>
      <c r="B29" s="38"/>
      <c r="C29" s="38"/>
      <c r="D29" s="38"/>
      <c r="E29" s="38"/>
      <c r="F29" s="38"/>
      <c r="G29" s="38"/>
      <c r="H29" s="12">
        <f>2534.99+6325.95</f>
        <v>8860.9399999999987</v>
      </c>
    </row>
    <row r="30" spans="1:10" ht="15.6">
      <c r="A30" s="38" t="s">
        <v>28</v>
      </c>
      <c r="B30" s="38"/>
      <c r="C30" s="38"/>
      <c r="D30" s="38"/>
      <c r="E30" s="38"/>
      <c r="F30" s="38"/>
      <c r="G30" s="30"/>
      <c r="H30" s="12">
        <v>1781.96</v>
      </c>
    </row>
    <row r="31" spans="1:10">
      <c r="A31" s="29"/>
      <c r="B31" s="29"/>
      <c r="C31" s="29"/>
      <c r="D31" s="29"/>
      <c r="E31" s="29"/>
      <c r="F31" s="29"/>
      <c r="G31" s="29"/>
    </row>
    <row r="32" spans="1:10" ht="15.6">
      <c r="A32" s="38"/>
      <c r="B32" s="38"/>
      <c r="C32" s="38"/>
      <c r="D32" s="38"/>
      <c r="E32" s="38"/>
      <c r="F32" s="38"/>
      <c r="G32" s="38"/>
    </row>
    <row r="33" spans="1:10" ht="15.6" customHeight="1">
      <c r="A33" s="39" t="s">
        <v>39</v>
      </c>
      <c r="B33" s="39"/>
      <c r="C33" s="39"/>
      <c r="D33" s="39"/>
      <c r="E33" s="39"/>
      <c r="F33" s="39"/>
      <c r="G33" s="39"/>
      <c r="H33" s="12"/>
    </row>
    <row r="34" spans="1:10" ht="15.6">
      <c r="A34" s="36" t="s">
        <v>34</v>
      </c>
      <c r="B34" s="36"/>
      <c r="C34" s="36"/>
      <c r="D34" s="36"/>
      <c r="E34" s="36"/>
      <c r="F34" s="36"/>
      <c r="G34" s="36"/>
      <c r="H34" s="10">
        <f>H36+H38+H39+H37</f>
        <v>827901.84</v>
      </c>
      <c r="J34" s="33"/>
    </row>
    <row r="35" spans="1:10" ht="15.6">
      <c r="A35" s="37" t="s">
        <v>8</v>
      </c>
      <c r="B35" s="37"/>
      <c r="C35" s="37"/>
      <c r="D35" s="37"/>
      <c r="E35" s="37"/>
      <c r="F35" s="37"/>
      <c r="G35" s="37"/>
      <c r="H35" s="12"/>
    </row>
    <row r="36" spans="1:10" ht="15.6">
      <c r="A36" s="38" t="s">
        <v>38</v>
      </c>
      <c r="B36" s="38"/>
      <c r="C36" s="38"/>
      <c r="D36" s="38"/>
      <c r="E36" s="38"/>
      <c r="F36" s="38"/>
      <c r="G36" s="38"/>
      <c r="H36" s="27">
        <v>827901.84</v>
      </c>
    </row>
    <row r="37" spans="1:10">
      <c r="H37" s="33"/>
    </row>
    <row r="38" spans="1:10">
      <c r="H38" s="33"/>
    </row>
    <row r="39" spans="1:10">
      <c r="H39" s="33"/>
    </row>
    <row r="40" spans="1:10">
      <c r="H40" s="33"/>
    </row>
  </sheetData>
  <mergeCells count="32">
    <mergeCell ref="A29:G29"/>
    <mergeCell ref="A30:F30"/>
    <mergeCell ref="A27:G27"/>
    <mergeCell ref="A24:G24"/>
    <mergeCell ref="A22:G22"/>
    <mergeCell ref="A26:G26"/>
    <mergeCell ref="A2:G2"/>
    <mergeCell ref="A6:G6"/>
    <mergeCell ref="A13:G13"/>
    <mergeCell ref="A8:G8"/>
    <mergeCell ref="A5:G5"/>
    <mergeCell ref="A7:E7"/>
    <mergeCell ref="A9:G9"/>
    <mergeCell ref="A10:G10"/>
    <mergeCell ref="A11:G11"/>
    <mergeCell ref="A12:G12"/>
    <mergeCell ref="A34:G34"/>
    <mergeCell ref="A35:G35"/>
    <mergeCell ref="A36:G36"/>
    <mergeCell ref="A4:G4"/>
    <mergeCell ref="A33:G33"/>
    <mergeCell ref="A19:G19"/>
    <mergeCell ref="A23:G23"/>
    <mergeCell ref="A14:G14"/>
    <mergeCell ref="A15:G15"/>
    <mergeCell ref="A16:F16"/>
    <mergeCell ref="A21:G21"/>
    <mergeCell ref="A25:G25"/>
    <mergeCell ref="A32:G32"/>
    <mergeCell ref="A18:G18"/>
    <mergeCell ref="A20:G20"/>
    <mergeCell ref="A28:G2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исполнение</vt:lpstr>
      <vt:lpstr>ДТ КТ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2022-03-11T10:56:57Z</dcterms:modified>
</cp:coreProperties>
</file>